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F-MPF-03 Estudio de Viabilidad" sheetId="1" r:id="rId1"/>
    <sheet name="Resultado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3" l="1"/>
  <c r="D18" i="3"/>
  <c r="F18" i="3" s="1"/>
  <c r="D17" i="3"/>
  <c r="F17" i="3" s="1"/>
  <c r="D16" i="3"/>
  <c r="F16" i="3" s="1"/>
  <c r="D15" i="3"/>
  <c r="F15" i="3" s="1"/>
  <c r="D14" i="3"/>
  <c r="F14" i="3" s="1"/>
  <c r="D13" i="3"/>
  <c r="F13" i="3" s="1"/>
  <c r="D12" i="3"/>
  <c r="F12" i="3" s="1"/>
  <c r="D11" i="3"/>
  <c r="F11" i="3" s="1"/>
  <c r="D10" i="3"/>
  <c r="F10" i="3" s="1"/>
  <c r="D9" i="3"/>
  <c r="F9" i="3" s="1"/>
  <c r="D8" i="3"/>
  <c r="F8" i="3" s="1"/>
  <c r="D7" i="3"/>
  <c r="F7" i="3" s="1"/>
  <c r="D6" i="3"/>
  <c r="F6" i="3" s="1"/>
  <c r="D5" i="3"/>
  <c r="F5" i="3" s="1"/>
  <c r="D4" i="3"/>
  <c r="F4" i="3" s="1"/>
  <c r="D3" i="3"/>
  <c r="F3" i="3" s="1"/>
  <c r="D2" i="3"/>
  <c r="F2" i="3" s="1"/>
  <c r="H39" i="1"/>
  <c r="H37" i="1"/>
  <c r="H35" i="1"/>
  <c r="H29" i="1"/>
  <c r="H11" i="1"/>
  <c r="F19" i="3" l="1"/>
  <c r="I3" i="3" s="1"/>
  <c r="I5" i="3" s="1"/>
  <c r="I6" i="3" s="1"/>
  <c r="H33" i="1"/>
  <c r="H15" i="1"/>
  <c r="H13" i="1"/>
</calcChain>
</file>

<file path=xl/comments1.xml><?xml version="1.0" encoding="utf-8"?>
<comments xmlns="http://schemas.openxmlformats.org/spreadsheetml/2006/main">
  <authors>
    <author>Autor</author>
  </authors>
  <commentList>
    <comment ref="I4" authorId="0" shapeId="0">
      <text>
        <r>
          <rPr>
            <b/>
            <sz val="9"/>
            <color indexed="81"/>
            <rFont val="Tahoma"/>
            <family val="2"/>
          </rPr>
          <t xml:space="preserve">Guillermo Junca:
</t>
        </r>
        <r>
          <rPr>
            <sz val="9"/>
            <color indexed="81"/>
            <rFont val="Tahoma"/>
            <family val="2"/>
          </rPr>
          <t xml:space="preserve">
Este dato se ingresa manualmente teniendo en cuenta la entrega de los anexos.
Se asigna 10 puntos si el aliado potencial adjunta los anexos.</t>
        </r>
      </text>
    </comment>
  </commentList>
</comments>
</file>

<file path=xl/sharedStrings.xml><?xml version="1.0" encoding="utf-8"?>
<sst xmlns="http://schemas.openxmlformats.org/spreadsheetml/2006/main" count="66" uniqueCount="50">
  <si>
    <t xml:space="preserve">¿Cuenta su municipio/región con un inventario de atractivos turísticos? </t>
  </si>
  <si>
    <t>¿Cuenta su municipio/región con un producto turístico?</t>
  </si>
  <si>
    <t>Si la anterior pregunta fue (SI) por favor relacione el estado de las vías de acceso secundarias.</t>
  </si>
  <si>
    <r>
      <rPr>
        <b/>
        <sz val="11"/>
        <color theme="1"/>
        <rFont val="Futura Std Book"/>
        <family val="2"/>
      </rPr>
      <t xml:space="preserve">¿Cuenta su municipio/región con vías de acceso secundarias?
</t>
    </r>
    <r>
      <rPr>
        <sz val="11"/>
        <color theme="1"/>
        <rFont val="Futura Std Book"/>
        <family val="2"/>
      </rPr>
      <t xml:space="preserve">
</t>
    </r>
    <r>
      <rPr>
        <u/>
        <sz val="11"/>
        <color theme="1"/>
        <rFont val="Futura Std Book"/>
        <family val="2"/>
      </rPr>
      <t xml:space="preserve">Vías de acceso secundarias: </t>
    </r>
    <r>
      <rPr>
        <sz val="11"/>
        <color theme="1"/>
        <rFont val="Futura Std Book"/>
        <family val="2"/>
      </rPr>
      <t>Son aquellas vías que unen las cabeceras municipales entre sí y/o que provienen de una cabecera municipal y conectan con una carretera Primaria.</t>
    </r>
  </si>
  <si>
    <r>
      <rPr>
        <b/>
        <sz val="11"/>
        <color theme="1"/>
        <rFont val="Futura Std Book"/>
        <family val="2"/>
      </rPr>
      <t xml:space="preserve">¿Cuenta su municipio/región con vías de acceso terciarias?
</t>
    </r>
    <r>
      <rPr>
        <sz val="11"/>
        <color theme="1"/>
        <rFont val="Futura Std Book"/>
        <family val="2"/>
      </rPr>
      <t xml:space="preserve">
</t>
    </r>
    <r>
      <rPr>
        <u/>
        <sz val="11"/>
        <color theme="1"/>
        <rFont val="Futura Std Book"/>
        <family val="2"/>
      </rPr>
      <t xml:space="preserve">Vías de acceso terciarias: </t>
    </r>
    <r>
      <rPr>
        <sz val="11"/>
        <color theme="1"/>
        <rFont val="Futura Std Book"/>
        <family val="2"/>
      </rPr>
      <t>Son aquellas vías de acceso que unen las cabeceras municipales con sus veredas o unen veredas entre sí.</t>
    </r>
  </si>
  <si>
    <t>Si la anterior pregunta fue (SI) por favor relacione el estado de las vías de acceso terciarias.</t>
  </si>
  <si>
    <t>¿Cuenta su municipio/región con aeropuerto de pasajeros?</t>
  </si>
  <si>
    <t>Registre el número promedio de ingreso de turistas anuales en su municipio/región.</t>
  </si>
  <si>
    <r>
      <rPr>
        <b/>
        <sz val="11"/>
        <color theme="1"/>
        <rFont val="Futura Std Book"/>
        <family val="2"/>
      </rPr>
      <t>¿Cuenta su entidad con el recurso humano (de acuerdo al perfil requerido) para la atención del PIT o con los recursos económicos para la contratación del informador?</t>
    </r>
    <r>
      <rPr>
        <sz val="11"/>
        <color theme="1"/>
        <rFont val="Futura Std Book"/>
        <family val="2"/>
      </rPr>
      <t xml:space="preserve">
</t>
    </r>
    <r>
      <rPr>
        <u/>
        <sz val="11"/>
        <color theme="1"/>
        <rFont val="Futura Std Book"/>
        <family val="2"/>
      </rPr>
      <t>Perfil requerido:</t>
    </r>
    <r>
      <rPr>
        <sz val="11"/>
        <color theme="1"/>
        <rFont val="Futura Std Book"/>
        <family val="2"/>
      </rPr>
      <t xml:space="preserve"> Formación académica en temas relacionados con turismo: Podrán ser técnicos profesiones, tecnólogos y/o profesionales en: Administración de Empresas Turísticas y Hoteleras, Administración Hotelera, Administración de Servicios Turísticos, Administración de Aerolíneas y Agencias de Viajes, Guías de Turismo, con tarjeta expedida por el Consejo Profesional de Guías de Turismo de acuerdo con el Decreto 503 de 1997 y que estén inscritos en el Registro Nacional de Turismo, de acuerdo con la Ley 300 de 1996, y/o afines. Deberán tener como mínimo el dominio del idioma español e inglés básico</t>
    </r>
  </si>
  <si>
    <t>Pregunta</t>
  </si>
  <si>
    <t>Respuesta</t>
  </si>
  <si>
    <t>¿Cuenta su municipio/región con el lugar y los permisos para el funcionamiento de PIT objeto de este estudio de viabilidad?</t>
  </si>
  <si>
    <t>ESTUDIO DE VIABILIDAD DE LOS PUNTOS DE INFORMACIÓN TURÍSTICA PITS</t>
  </si>
  <si>
    <r>
      <rPr>
        <b/>
        <sz val="11"/>
        <color theme="1"/>
        <rFont val="Futura Std Book"/>
        <family val="2"/>
      </rPr>
      <t>¿Cuenta su municipio/región con vías de acceso primarias? </t>
    </r>
    <r>
      <rPr>
        <sz val="11"/>
        <color theme="1"/>
        <rFont val="Futura Std Book"/>
        <family val="2"/>
      </rPr>
      <t xml:space="preserve">
</t>
    </r>
    <r>
      <rPr>
        <u/>
        <sz val="11"/>
        <color theme="1"/>
        <rFont val="Futura Std Book"/>
        <family val="2"/>
      </rPr>
      <t xml:space="preserve">Vías de acceso primarias: </t>
    </r>
    <r>
      <rPr>
        <sz val="11"/>
        <color theme="1"/>
        <rFont val="Futura Std Book"/>
        <family val="2"/>
      </rPr>
      <t>Son aquellas troncales, transversales y accesos a capitales de Departamento que cumplen la función básica de integración de las principales zonas de producción y consumo del país y de éste con los demás países.</t>
    </r>
  </si>
  <si>
    <t xml:space="preserve">¿Cuenta su entidad con el material físico promocional (brochures, guías y mapas) de su municipio/región suficiente para suministrar al Pit? </t>
  </si>
  <si>
    <r>
      <t xml:space="preserve">Alcance del proyecto: Por favor en la siguiente casilla escoja entre estas dos opciones:
</t>
    </r>
    <r>
      <rPr>
        <sz val="11"/>
        <color theme="1"/>
        <rFont val="Futura Std Book"/>
        <family val="2"/>
      </rPr>
      <t xml:space="preserve">
1. Requerimos vincular un PIT ya instalado en nuestro municipio/región a la RNPIT.
2. Requerimos instalar un PIT en nuestro municipio/región.</t>
    </r>
  </si>
  <si>
    <t>RESPUESTAS</t>
  </si>
  <si>
    <t>OBSERVACIONES</t>
  </si>
  <si>
    <t>PREGUNTAS</t>
  </si>
  <si>
    <t>N/A</t>
  </si>
  <si>
    <r>
      <rPr>
        <sz val="11"/>
        <color theme="1"/>
        <rFont val="Futura Std Book"/>
        <family val="2"/>
      </rPr>
      <t xml:space="preserve">(En caso de requerir instalar un PIT en su municipio/región)
</t>
    </r>
    <r>
      <rPr>
        <b/>
        <sz val="11"/>
        <color theme="1"/>
        <rFont val="Futura Std Book"/>
        <family val="2"/>
      </rPr>
      <t xml:space="preserve">
¿Qué tipo de PIT desea instalar en su municipio/región?
* </t>
    </r>
    <r>
      <rPr>
        <u/>
        <sz val="11"/>
        <color theme="1"/>
        <rFont val="Futura Std Book"/>
        <family val="2"/>
      </rPr>
      <t xml:space="preserve">PIT Exterior: </t>
    </r>
    <r>
      <rPr>
        <sz val="11"/>
        <color theme="1"/>
        <rFont val="Futura Std Book"/>
        <family val="2"/>
      </rPr>
      <t xml:space="preserve">PIT tipo kiosco ubicado en lugares exteriores (Parques, plazas, etc.).
</t>
    </r>
    <r>
      <rPr>
        <b/>
        <sz val="11"/>
        <color theme="1"/>
        <rFont val="Futura Std Book"/>
        <family val="2"/>
      </rPr>
      <t xml:space="preserve">* </t>
    </r>
    <r>
      <rPr>
        <u/>
        <sz val="11"/>
        <color theme="1"/>
        <rFont val="Futura Std Book"/>
        <family val="2"/>
      </rPr>
      <t xml:space="preserve">PIT Interior: </t>
    </r>
    <r>
      <rPr>
        <sz val="11"/>
        <color theme="1"/>
        <rFont val="Futura Std Book"/>
        <family val="2"/>
      </rPr>
      <t xml:space="preserve">PIT tipo kiosco ubicado en lugares interiores (Centros comerciales, aeropuertos, terminales de transporte, etc.).
</t>
    </r>
    <r>
      <rPr>
        <b/>
        <sz val="11"/>
        <color theme="1"/>
        <rFont val="Futura Std Book"/>
        <family val="2"/>
      </rPr>
      <t xml:space="preserve">* </t>
    </r>
    <r>
      <rPr>
        <u/>
        <sz val="11"/>
        <color theme="1"/>
        <rFont val="Futura Std Book"/>
        <family val="2"/>
      </rPr>
      <t xml:space="preserve">PIT Local: </t>
    </r>
    <r>
      <rPr>
        <sz val="11"/>
        <color theme="1"/>
        <rFont val="Futura Std Book"/>
        <family val="2"/>
      </rPr>
      <t>Se requiere una oficina física para instalar el mobiliario, pedestales y branding de la RNPITS.</t>
    </r>
  </si>
  <si>
    <t>Si la anterior pregunta fue (SI) por favor relacione el número promedio de turistas anuales que ingresan por medio del aeropuerto.</t>
  </si>
  <si>
    <t>Registre el número de operadores y/o prestadores de servicios turísticos de su municipio/región que cuentan con Registro Nacional de Turismo – RNT ACTIVO</t>
  </si>
  <si>
    <t>¿Cuenta su entidad con recursos económicos para adquirir los equipos tecnológicos que serán usados en el Pit? tales como: Computador o portátil y Monitor TV Led.</t>
  </si>
  <si>
    <t>No</t>
  </si>
  <si>
    <t>Código: F-MPF-03                                                                                                                             Versión: 01                                                                                                                                  Vigencia: -oct-2019</t>
  </si>
  <si>
    <t>Alcance del proyecto</t>
  </si>
  <si>
    <t>¿Qué tipo de PIT desea instalar en su municipio/región?</t>
  </si>
  <si>
    <t>¿Cuenta su municipio/región con vías de acceso primarias? </t>
  </si>
  <si>
    <t>¿Cuenta su municipio/región con vías de acceso secundarias?</t>
  </si>
  <si>
    <t>¿Cuenta su municipio/región con vías de acceso terciarias?</t>
  </si>
  <si>
    <t xml:space="preserve">¿Cuenta su entidad con el recurso humano (de acuerdo al perfil requerido) para la atención del PIT o con los recursos económicos para la contratación del informador?
</t>
  </si>
  <si>
    <t>¿Cuenta su entidad con recursos económicos para adquirir los equipos tecnológicos que serán usados en el Pit?</t>
  </si>
  <si>
    <t>Nota Obtenida</t>
  </si>
  <si>
    <t>Nota Máxima</t>
  </si>
  <si>
    <t>Totales</t>
  </si>
  <si>
    <t>Nota Anexos</t>
  </si>
  <si>
    <t>Nota Total</t>
  </si>
  <si>
    <t>Resultados</t>
  </si>
  <si>
    <t>Nota Estudio Viabilidad</t>
  </si>
  <si>
    <t>El estudio de viabilidad se aprueba con una nota de 80 sobre 100.</t>
  </si>
  <si>
    <r>
      <rPr>
        <sz val="11"/>
        <color theme="1"/>
        <rFont val="Futura Std Book"/>
        <family val="2"/>
      </rPr>
      <t xml:space="preserve">(En caso de requerir instalar un PIT en su municipio/región)
</t>
    </r>
    <r>
      <rPr>
        <b/>
        <sz val="11"/>
        <color theme="1"/>
        <rFont val="Futura Std Book"/>
        <family val="2"/>
      </rPr>
      <t xml:space="preserve">
¿Cuenta su municipio/región con el lugar y los permisos para el funcionamiento del PIT objeto de este estudio de viabilidad?</t>
    </r>
  </si>
  <si>
    <t>Si la anterior pregunta fue (SI) por favor relacione el número promedio de turistas anuales que ingresan por medio del aeropuerto. (Solo se pueden ingresar Números)</t>
  </si>
  <si>
    <r>
      <t xml:space="preserve">Registre el número promedio de ingreso de turistas anuales en su municipio/región. </t>
    </r>
    <r>
      <rPr>
        <sz val="11"/>
        <color theme="1"/>
        <rFont val="Futura Std Book"/>
        <family val="2"/>
      </rPr>
      <t>(Solo se pueden ingresar Números)</t>
    </r>
  </si>
  <si>
    <r>
      <t xml:space="preserve">Registre el número de operadores y/o prestadores de servicios turísticos de su municipio/región que cuentan con Registro Nacional de Turismo – RNT ACTIVO </t>
    </r>
    <r>
      <rPr>
        <sz val="11"/>
        <color theme="1"/>
        <rFont val="Futura Std Book"/>
        <family val="2"/>
      </rPr>
      <t>(Solo se pueden ingresar Números)</t>
    </r>
  </si>
  <si>
    <r>
      <t>El tiempo de repuesta del estudio de viabilidad por parte del profesional de la dirección interinstitucional asignado al rol de la coordinación de la RNPITS es de 15 días hábiles una vez recibida la solicitud por correo electrónico por parte del aliado regional potencial. (</t>
    </r>
    <r>
      <rPr>
        <b/>
        <i/>
        <u/>
        <sz val="11"/>
        <color theme="1"/>
        <rFont val="Futura Std Book"/>
        <family val="2"/>
      </rPr>
      <t>POR FAVOR GUARDE ESTE DOCUMENTO CON EL NOMBRE DE SU MUNICIPIO/REGIÓN</t>
    </r>
    <r>
      <rPr>
        <sz val="11"/>
        <color theme="1"/>
        <rFont val="Futura Std Book"/>
        <family val="2"/>
      </rPr>
      <t xml:space="preserve">)
Anexo a este estudio de viabilidad se deben entregar los siguientes documentos
• En caso de requerir instalar un PIT en su municipio/región, se requiere la fotografía y dirección del lugar (Espacio físico), donde iría el PIT.
• Inventario de atractivos turísticos.
• Inventario de productos turísticos.
• Inventario de operadores y/o prestadores de servicios turísticos.
• Carta de compromiso firmada por el representante legal, en donde la entidad manifieste contar con los recursos económicos para adquirir los equipos tecnológicos que serán usados en el Pit.
• Carta de compromiso firmada por el representante legal, en donde la entidad manifieste contar con los económicos para la contratación del informador
• Material físico promocional dispuesto a ofrecer en el PIT
El </t>
    </r>
    <r>
      <rPr>
        <b/>
        <sz val="11"/>
        <color theme="1"/>
        <rFont val="Futura Std Book"/>
        <family val="2"/>
      </rPr>
      <t xml:space="preserve">90% </t>
    </r>
    <r>
      <rPr>
        <sz val="11"/>
        <color theme="1"/>
        <rFont val="Futura Std Book"/>
        <family val="2"/>
      </rPr>
      <t xml:space="preserve">del resultado de la viabilidad para implementar o incluir un PIT en la RNPITS lo da este documento, el otro </t>
    </r>
    <r>
      <rPr>
        <b/>
        <sz val="11"/>
        <color theme="1"/>
        <rFont val="Futura Std Book"/>
        <family val="2"/>
      </rPr>
      <t xml:space="preserve">10% </t>
    </r>
    <r>
      <rPr>
        <sz val="11"/>
        <color theme="1"/>
        <rFont val="Futura Std Book"/>
        <family val="2"/>
      </rPr>
      <t>es contra la entrega de los anexos.</t>
    </r>
  </si>
  <si>
    <r>
      <t xml:space="preserve">Punto de Información Turística (PIT) - Red Nacional de Puntos de Información Turística (RNPIT) - </t>
    </r>
    <r>
      <rPr>
        <i/>
        <u/>
        <sz val="8"/>
        <color theme="1"/>
        <rFont val="Futura Std Book"/>
        <family val="2"/>
      </rPr>
      <t>(Por favor responda cada una de las siguientes preguntas)
Por favor responda el campo de respuesta que esta sombreado en morado</t>
    </r>
  </si>
  <si>
    <t>Por favor responda en el campo de respuesta que esta sombreado en morado, teniendo en cuenta las listas desplegables.</t>
  </si>
  <si>
    <t>Ponderaciones</t>
  </si>
  <si>
    <t>Requerimos vincular un PIT ya instalado en nuestro municipio/región a la RNPIT. = 9
Requerimos instalar un PIT en nuestro municipio/región. =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</si>
</sst>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sz val="11"/>
      <color theme="1"/>
      <name val="Futura Std Book"/>
      <family val="2"/>
    </font>
    <font>
      <b/>
      <sz val="11"/>
      <color theme="1"/>
      <name val="Futura Std Book"/>
      <family val="2"/>
    </font>
    <font>
      <u/>
      <sz val="11"/>
      <color theme="1"/>
      <name val="Futura Std Book"/>
      <family val="2"/>
    </font>
    <font>
      <sz val="11"/>
      <color rgb="FFFF0000"/>
      <name val="Futura Std Book"/>
      <family val="2"/>
    </font>
    <font>
      <b/>
      <sz val="11"/>
      <name val="Futura Std Book"/>
      <family val="2"/>
    </font>
    <font>
      <b/>
      <sz val="12"/>
      <color theme="1"/>
      <name val="Futura Std Book"/>
      <family val="2"/>
    </font>
    <font>
      <b/>
      <sz val="14"/>
      <color theme="1"/>
      <name val="Futura Std Book"/>
      <family val="2"/>
    </font>
    <font>
      <i/>
      <sz val="8"/>
      <color theme="1"/>
      <name val="Futura Std Book"/>
      <family val="2"/>
    </font>
    <font>
      <sz val="8"/>
      <color theme="1"/>
      <name val="Futura Std Book"/>
      <family val="2"/>
    </font>
    <font>
      <sz val="12"/>
      <color rgb="FF202124"/>
      <name val="Futura Std Book"/>
      <family val="2"/>
    </font>
    <font>
      <b/>
      <sz val="11"/>
      <color theme="0"/>
      <name val="Futura Std Book"/>
      <family val="2"/>
    </font>
    <font>
      <sz val="9"/>
      <color theme="1"/>
      <name val="Futura Std Book"/>
      <family val="2"/>
    </font>
    <font>
      <sz val="10"/>
      <color theme="1"/>
      <name val="Futura Std Book"/>
      <family val="2"/>
    </font>
    <font>
      <i/>
      <u/>
      <sz val="8"/>
      <color theme="1"/>
      <name val="Futura Std Book"/>
      <family val="2"/>
    </font>
    <font>
      <b/>
      <sz val="10"/>
      <color theme="0"/>
      <name val="Futura Std Book"/>
      <family val="2"/>
    </font>
    <font>
      <b/>
      <sz val="9"/>
      <color theme="0"/>
      <name val="Futura Std Book"/>
      <family val="2"/>
    </font>
    <font>
      <sz val="9"/>
      <color theme="0"/>
      <name val="Futura Std Book"/>
      <family val="2"/>
    </font>
    <font>
      <sz val="9"/>
      <color indexed="81"/>
      <name val="Tahoma"/>
      <family val="2"/>
    </font>
    <font>
      <b/>
      <sz val="9"/>
      <color indexed="81"/>
      <name val="Tahoma"/>
      <family val="2"/>
    </font>
    <font>
      <b/>
      <i/>
      <u/>
      <sz val="11"/>
      <color theme="1"/>
      <name val="Futura Std Book"/>
      <family val="2"/>
    </font>
    <font>
      <b/>
      <i/>
      <u/>
      <sz val="9"/>
      <color rgb="FF7030A0"/>
      <name val="Futura Std Book"/>
      <family val="2"/>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FFCCFF"/>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8" fillId="0" borderId="1" xfId="0" applyFont="1" applyBorder="1" applyAlignment="1" applyProtection="1">
      <alignment horizontal="center" vertical="center"/>
      <protection hidden="1"/>
    </xf>
    <xf numFmtId="0" fontId="3" fillId="2" borderId="1" xfId="0" applyFont="1" applyFill="1" applyBorder="1" applyAlignment="1" applyProtection="1">
      <alignment vertical="top" wrapText="1"/>
      <protection hidden="1"/>
    </xf>
    <xf numFmtId="0" fontId="2" fillId="0" borderId="1" xfId="0" applyFont="1" applyBorder="1" applyAlignment="1" applyProtection="1">
      <alignment horizontal="left" vertical="center" wrapText="1"/>
      <protection hidden="1"/>
    </xf>
    <xf numFmtId="0" fontId="3" fillId="0" borderId="1" xfId="0" applyFont="1" applyBorder="1" applyAlignment="1" applyProtection="1">
      <alignment vertical="top" wrapText="1"/>
      <protection hidden="1"/>
    </xf>
    <xf numFmtId="0" fontId="2" fillId="0" borderId="1" xfId="0" applyFont="1" applyBorder="1" applyAlignment="1" applyProtection="1">
      <alignment vertical="center" wrapText="1"/>
      <protection hidden="1"/>
    </xf>
    <xf numFmtId="0" fontId="3" fillId="0" borderId="1" xfId="0" applyFont="1" applyBorder="1" applyAlignment="1" applyProtection="1">
      <alignment vertical="center" wrapText="1"/>
      <protection hidden="1"/>
    </xf>
    <xf numFmtId="0" fontId="2" fillId="0" borderId="1" xfId="0" applyFont="1" applyBorder="1" applyAlignment="1" applyProtection="1">
      <alignment vertical="top" wrapText="1"/>
      <protection hidden="1"/>
    </xf>
    <xf numFmtId="0" fontId="2" fillId="0" borderId="0" xfId="0" applyFont="1" applyAlignment="1" applyProtection="1">
      <alignment vertical="top"/>
      <protection hidden="1"/>
    </xf>
    <xf numFmtId="0" fontId="8" fillId="0" borderId="0" xfId="0" applyFont="1" applyAlignment="1" applyProtection="1">
      <alignment horizontal="center" vertical="center"/>
      <protection hidden="1"/>
    </xf>
    <xf numFmtId="0" fontId="2" fillId="0" borderId="0" xfId="0" applyFont="1" applyAlignment="1" applyProtection="1">
      <alignment vertical="top" wrapText="1"/>
      <protection hidden="1"/>
    </xf>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2" fillId="3" borderId="0" xfId="0" applyFont="1" applyFill="1" applyAlignment="1" applyProtection="1">
      <alignment vertical="top"/>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center" vertical="top" wrapText="1"/>
      <protection hidden="1"/>
    </xf>
    <xf numFmtId="0" fontId="8" fillId="0" borderId="0" xfId="0" applyFont="1" applyAlignment="1" applyProtection="1">
      <alignment vertical="top" wrapText="1"/>
      <protection hidden="1"/>
    </xf>
    <xf numFmtId="0" fontId="9" fillId="0" borderId="0" xfId="0" applyFont="1" applyAlignment="1" applyProtection="1">
      <alignment horizontal="center" vertical="center" wrapText="1"/>
      <protection hidden="1"/>
    </xf>
    <xf numFmtId="0" fontId="14" fillId="0" borderId="0" xfId="0" applyFont="1" applyAlignment="1" applyProtection="1">
      <alignment horizontal="right" vertical="center" wrapText="1"/>
      <protection hidden="1"/>
    </xf>
    <xf numFmtId="0" fontId="10" fillId="0" borderId="0" xfId="0" applyFont="1" applyAlignment="1" applyProtection="1">
      <alignment vertical="center"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center" wrapText="1"/>
      <protection hidden="1"/>
    </xf>
    <xf numFmtId="0" fontId="12" fillId="3" borderId="0" xfId="0" applyFont="1" applyFill="1" applyAlignment="1" applyProtection="1">
      <alignment horizontal="center" vertical="top" wrapText="1"/>
      <protection hidden="1"/>
    </xf>
    <xf numFmtId="0" fontId="6" fillId="0" borderId="0" xfId="0" applyFont="1" applyAlignment="1" applyProtection="1">
      <alignment horizontal="center" vertical="top" wrapText="1"/>
      <protection hidden="1"/>
    </xf>
    <xf numFmtId="0" fontId="12" fillId="3" borderId="0" xfId="0" applyFont="1" applyFill="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5" fillId="0" borderId="0" xfId="0" applyFont="1" applyAlignment="1" applyProtection="1">
      <alignment vertical="top" wrapText="1"/>
      <protection hidden="1"/>
    </xf>
    <xf numFmtId="0" fontId="3" fillId="2" borderId="0" xfId="0" applyFont="1" applyFill="1" applyAlignment="1" applyProtection="1">
      <alignment vertical="top" wrapText="1"/>
      <protection hidden="1"/>
    </xf>
    <xf numFmtId="0" fontId="3" fillId="0" borderId="0" xfId="0" applyFont="1" applyAlignment="1" applyProtection="1">
      <alignment vertical="top" wrapText="1"/>
      <protection hidden="1"/>
    </xf>
    <xf numFmtId="0" fontId="3" fillId="0" borderId="0" xfId="0" applyFont="1" applyAlignment="1" applyProtection="1">
      <alignment vertical="center" wrapText="1"/>
      <protection hidden="1"/>
    </xf>
    <xf numFmtId="0" fontId="11" fillId="3" borderId="0" xfId="0" applyFont="1" applyFill="1" applyAlignment="1" applyProtection="1">
      <alignment horizontal="left" vertical="top" wrapText="1"/>
      <protection hidden="1"/>
    </xf>
    <xf numFmtId="164" fontId="2" fillId="0" borderId="0" xfId="1" applyNumberFormat="1" applyFont="1" applyAlignment="1" applyProtection="1">
      <alignment horizontal="center" vertical="center" wrapText="1"/>
      <protection hidden="1"/>
    </xf>
    <xf numFmtId="0" fontId="8" fillId="3" borderId="0" xfId="0" applyFont="1" applyFill="1" applyAlignment="1" applyProtection="1">
      <alignment horizontal="center" vertical="center"/>
      <protection hidden="1"/>
    </xf>
    <xf numFmtId="0" fontId="2" fillId="3" borderId="0" xfId="0" applyFont="1" applyFill="1" applyAlignment="1" applyProtection="1">
      <alignment vertical="top" wrapText="1"/>
      <protection hidden="1"/>
    </xf>
    <xf numFmtId="0" fontId="2" fillId="3" borderId="0" xfId="0" applyFont="1" applyFill="1" applyAlignment="1" applyProtection="1">
      <alignment horizontal="center" vertical="center" wrapText="1"/>
      <protection hidden="1"/>
    </xf>
    <xf numFmtId="0" fontId="2" fillId="3" borderId="0" xfId="0" applyFont="1" applyFill="1" applyAlignment="1" applyProtection="1">
      <alignment vertical="center" wrapText="1"/>
      <protection hidden="1"/>
    </xf>
    <xf numFmtId="0" fontId="16" fillId="3" borderId="5" xfId="0" applyFont="1" applyFill="1" applyBorder="1" applyAlignment="1" applyProtection="1">
      <alignment horizontal="center" vertical="center" wrapText="1"/>
      <protection hidden="1"/>
    </xf>
    <xf numFmtId="0" fontId="14" fillId="0" borderId="5" xfId="0" applyFont="1" applyBorder="1" applyAlignment="1" applyProtection="1">
      <alignment horizontal="center" vertical="center"/>
      <protection hidden="1"/>
    </xf>
    <xf numFmtId="0" fontId="17" fillId="3" borderId="5" xfId="0" applyFont="1" applyFill="1" applyBorder="1" applyAlignment="1" applyProtection="1">
      <alignment horizontal="center" vertical="center"/>
      <protection hidden="1"/>
    </xf>
    <xf numFmtId="0" fontId="17" fillId="3" borderId="5" xfId="0" applyFont="1" applyFill="1" applyBorder="1" applyAlignment="1" applyProtection="1">
      <alignment horizontal="center" vertical="center" wrapText="1"/>
      <protection hidden="1"/>
    </xf>
    <xf numFmtId="0" fontId="13" fillId="0" borderId="0" xfId="0" applyFont="1" applyProtection="1">
      <protection hidden="1"/>
    </xf>
    <xf numFmtId="0" fontId="13" fillId="0" borderId="5" xfId="0" applyFont="1" applyBorder="1" applyAlignment="1" applyProtection="1">
      <alignment horizontal="center" vertical="center"/>
      <protection hidden="1"/>
    </xf>
    <xf numFmtId="0" fontId="13" fillId="0" borderId="5" xfId="0" applyFont="1" applyBorder="1" applyAlignment="1" applyProtection="1">
      <alignment horizontal="left" vertical="center" wrapText="1"/>
      <protection hidden="1"/>
    </xf>
    <xf numFmtId="0" fontId="13" fillId="0" borderId="5" xfId="0" applyFont="1" applyBorder="1" applyAlignment="1" applyProtection="1">
      <alignment horizontal="center" vertical="center" wrapText="1"/>
      <protection hidden="1"/>
    </xf>
    <xf numFmtId="0" fontId="13" fillId="0" borderId="6"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hidden="1"/>
    </xf>
    <xf numFmtId="0" fontId="18" fillId="3" borderId="6" xfId="0" applyFont="1" applyFill="1" applyBorder="1" applyProtection="1">
      <protection hidden="1"/>
    </xf>
    <xf numFmtId="0" fontId="18" fillId="3" borderId="7" xfId="0" applyFont="1" applyFill="1" applyBorder="1" applyProtection="1">
      <protection hidden="1"/>
    </xf>
    <xf numFmtId="0" fontId="13" fillId="0" borderId="0" xfId="0" applyFont="1" applyAlignment="1" applyProtection="1">
      <alignment wrapText="1"/>
      <protection hidden="1"/>
    </xf>
    <xf numFmtId="0" fontId="13" fillId="0" borderId="0" xfId="0" applyFont="1" applyAlignment="1" applyProtection="1">
      <alignment horizontal="left" vertical="center" wrapText="1"/>
      <protection hidden="1"/>
    </xf>
    <xf numFmtId="0" fontId="17" fillId="3" borderId="6" xfId="0" applyFont="1" applyFill="1" applyBorder="1" applyAlignment="1" applyProtection="1">
      <alignment horizontal="center" vertical="center"/>
      <protection hidden="1"/>
    </xf>
    <xf numFmtId="0" fontId="17" fillId="3" borderId="7" xfId="0" applyFont="1" applyFill="1" applyBorder="1" applyAlignment="1" applyProtection="1">
      <alignment horizontal="center" vertical="center"/>
      <protection hidden="1"/>
    </xf>
    <xf numFmtId="0" fontId="7" fillId="0" borderId="0" xfId="0" applyFont="1" applyAlignment="1" applyProtection="1">
      <alignment vertical="center"/>
      <protection hidden="1"/>
    </xf>
    <xf numFmtId="0" fontId="7" fillId="0" borderId="5"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locked="0"/>
    </xf>
    <xf numFmtId="0" fontId="13" fillId="3" borderId="0" xfId="0" applyFont="1" applyFill="1" applyProtection="1">
      <protection hidden="1"/>
    </xf>
    <xf numFmtId="0" fontId="13" fillId="3" borderId="0" xfId="0" applyFont="1" applyFill="1" applyAlignment="1" applyProtection="1">
      <alignment wrapText="1"/>
      <protection hidden="1"/>
    </xf>
    <xf numFmtId="0" fontId="13" fillId="3" borderId="0" xfId="0" applyFont="1" applyFill="1" applyAlignment="1" applyProtection="1">
      <alignment horizontal="left" vertical="center" wrapText="1"/>
      <protection hidden="1"/>
    </xf>
    <xf numFmtId="0" fontId="2" fillId="4" borderId="1" xfId="0" applyFont="1" applyFill="1" applyBorder="1" applyAlignment="1" applyProtection="1">
      <alignment horizontal="center" vertical="center" wrapText="1"/>
      <protection locked="0"/>
    </xf>
    <xf numFmtId="164" fontId="2" fillId="4" borderId="1" xfId="1" applyNumberFormat="1" applyFont="1" applyFill="1" applyBorder="1" applyAlignment="1" applyProtection="1">
      <alignment horizontal="center" vertical="center" wrapText="1"/>
      <protection locked="0"/>
    </xf>
    <xf numFmtId="0" fontId="22" fillId="0" borderId="0" xfId="0" applyFont="1" applyAlignment="1" applyProtection="1">
      <alignment horizontal="left" vertical="center"/>
      <protection hidden="1"/>
    </xf>
    <xf numFmtId="0" fontId="2" fillId="0" borderId="2" xfId="0" applyFont="1" applyBorder="1" applyAlignment="1" applyProtection="1">
      <alignment horizontal="left" vertical="top" wrapText="1"/>
      <protection hidden="1"/>
    </xf>
    <xf numFmtId="0" fontId="2" fillId="0" borderId="3" xfId="0" applyFont="1" applyBorder="1" applyAlignment="1" applyProtection="1">
      <alignment horizontal="left" vertical="top" wrapText="1"/>
      <protection hidden="1"/>
    </xf>
    <xf numFmtId="0" fontId="2" fillId="0" borderId="4" xfId="0" applyFont="1" applyBorder="1" applyAlignment="1" applyProtection="1">
      <alignment horizontal="left" vertical="top" wrapText="1"/>
      <protection hidden="1"/>
    </xf>
    <xf numFmtId="0" fontId="17" fillId="3" borderId="5" xfId="0" applyFont="1" applyFill="1" applyBorder="1" applyAlignment="1" applyProtection="1">
      <alignment horizontal="center"/>
      <protection hidden="1"/>
    </xf>
  </cellXfs>
  <cellStyles count="2">
    <cellStyle name="Millares" xfId="1" builtinId="3"/>
    <cellStyle name="Normal" xfId="0" builtinId="0"/>
  </cellStyles>
  <dxfs count="2">
    <dxf>
      <font>
        <color theme="0"/>
      </font>
      <fill>
        <patternFill>
          <bgColor rgb="FF00B050"/>
        </patternFill>
      </fill>
    </dxf>
    <dxf>
      <font>
        <color theme="0"/>
      </font>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180975</xdr:colOff>
      <xdr:row>1</xdr:row>
      <xdr:rowOff>85725</xdr:rowOff>
    </xdr:from>
    <xdr:to>
      <xdr:col>7</xdr:col>
      <xdr:colOff>1638300</xdr:colOff>
      <xdr:row>1</xdr:row>
      <xdr:rowOff>466725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1975" y="180975"/>
          <a:ext cx="1457325"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showRowColHeaders="0" tabSelected="1" zoomScaleNormal="100" workbookViewId="0">
      <pane xSplit="1" ySplit="5" topLeftCell="B6" activePane="bottomRight" state="frozen"/>
      <selection pane="topRight" activeCell="B1" sqref="B1"/>
      <selection pane="bottomLeft" activeCell="A5" sqref="A5"/>
      <selection pane="bottomRight" activeCell="B5" sqref="B5"/>
    </sheetView>
  </sheetViews>
  <sheetFormatPr baseColWidth="10" defaultColWidth="9.140625" defaultRowHeight="20.25" x14ac:dyDescent="0.25"/>
  <cols>
    <col min="1" max="1" width="6.28515625" style="13" customWidth="1"/>
    <col min="2" max="2" width="6.7109375" style="32" customWidth="1"/>
    <col min="3" max="3" width="0.85546875" style="32" customWidth="1"/>
    <col min="4" max="4" width="86.140625" style="33" customWidth="1"/>
    <col min="5" max="5" width="0.85546875" style="33" customWidth="1"/>
    <col min="6" max="6" width="29.7109375" style="34" customWidth="1"/>
    <col min="7" max="7" width="0.85546875" style="34" customWidth="1"/>
    <col min="8" max="8" width="52.140625" style="35" customWidth="1"/>
    <col min="9" max="9" width="9.140625" style="13"/>
    <col min="10" max="10" width="36.85546875" style="13" customWidth="1"/>
    <col min="11" max="16384" width="9.140625" style="13"/>
  </cols>
  <sheetData>
    <row r="1" spans="1:9" ht="7.5" customHeight="1" x14ac:dyDescent="0.25">
      <c r="A1" s="8"/>
      <c r="B1" s="9"/>
      <c r="C1" s="9"/>
      <c r="D1" s="10"/>
      <c r="E1" s="10"/>
      <c r="F1" s="11"/>
      <c r="G1" s="11"/>
      <c r="H1" s="12"/>
      <c r="I1" s="8"/>
    </row>
    <row r="2" spans="1:9" ht="40.5" x14ac:dyDescent="0.25">
      <c r="A2" s="8"/>
      <c r="B2" s="14" t="s">
        <v>12</v>
      </c>
      <c r="C2" s="9"/>
      <c r="D2" s="15"/>
      <c r="E2" s="16"/>
      <c r="F2" s="17"/>
      <c r="G2" s="17"/>
      <c r="H2" s="18" t="s">
        <v>25</v>
      </c>
      <c r="I2" s="19"/>
    </row>
    <row r="3" spans="1:9" ht="11.25" customHeight="1" x14ac:dyDescent="0.25">
      <c r="A3" s="8"/>
      <c r="B3" s="20" t="s">
        <v>46</v>
      </c>
      <c r="C3" s="9"/>
      <c r="D3" s="15"/>
      <c r="E3" s="16"/>
      <c r="F3" s="17"/>
      <c r="G3" s="17"/>
      <c r="H3" s="18"/>
      <c r="I3" s="19"/>
    </row>
    <row r="4" spans="1:9" ht="11.25" customHeight="1" x14ac:dyDescent="0.25">
      <c r="A4" s="8"/>
      <c r="B4" s="60" t="s">
        <v>47</v>
      </c>
      <c r="C4" s="9"/>
      <c r="D4" s="21"/>
      <c r="E4" s="21"/>
      <c r="F4" s="11"/>
      <c r="G4" s="11"/>
      <c r="H4" s="12"/>
      <c r="I4" s="8"/>
    </row>
    <row r="5" spans="1:9" x14ac:dyDescent="0.25">
      <c r="A5" s="8"/>
      <c r="B5" s="22" t="s">
        <v>24</v>
      </c>
      <c r="C5" s="9"/>
      <c r="D5" s="24" t="s">
        <v>18</v>
      </c>
      <c r="E5" s="23"/>
      <c r="F5" s="24" t="s">
        <v>16</v>
      </c>
      <c r="G5" s="25"/>
      <c r="H5" s="24" t="s">
        <v>17</v>
      </c>
      <c r="I5" s="8"/>
    </row>
    <row r="6" spans="1:9" ht="6" customHeight="1" x14ac:dyDescent="0.25">
      <c r="A6" s="8"/>
      <c r="B6" s="9"/>
      <c r="C6" s="9"/>
      <c r="D6" s="26"/>
      <c r="E6" s="26"/>
      <c r="F6" s="11"/>
      <c r="G6" s="11"/>
      <c r="H6" s="12"/>
      <c r="I6" s="8"/>
    </row>
    <row r="7" spans="1:9" ht="78" x14ac:dyDescent="0.25">
      <c r="A7" s="8"/>
      <c r="B7" s="1">
        <v>1</v>
      </c>
      <c r="C7" s="9"/>
      <c r="D7" s="2" t="s">
        <v>15</v>
      </c>
      <c r="E7" s="27"/>
      <c r="F7" s="58"/>
      <c r="G7" s="11"/>
      <c r="H7" s="3" t="s">
        <v>19</v>
      </c>
      <c r="I7" s="8"/>
    </row>
    <row r="8" spans="1:9" ht="6" customHeight="1" x14ac:dyDescent="0.25">
      <c r="A8" s="8"/>
      <c r="B8" s="9"/>
      <c r="C8" s="9"/>
      <c r="D8" s="10"/>
      <c r="E8" s="10"/>
      <c r="F8" s="11"/>
      <c r="G8" s="11"/>
      <c r="H8" s="12"/>
      <c r="I8" s="8"/>
    </row>
    <row r="9" spans="1:9" ht="144" x14ac:dyDescent="0.25">
      <c r="A9" s="8"/>
      <c r="B9" s="1">
        <v>2</v>
      </c>
      <c r="C9" s="9"/>
      <c r="D9" s="2" t="s">
        <v>20</v>
      </c>
      <c r="E9" s="27"/>
      <c r="F9" s="58"/>
      <c r="G9" s="11"/>
      <c r="H9" s="3" t="s">
        <v>19</v>
      </c>
      <c r="I9" s="8"/>
    </row>
    <row r="10" spans="1:9" ht="6" customHeight="1" x14ac:dyDescent="0.25">
      <c r="A10" s="8"/>
      <c r="B10" s="9"/>
      <c r="C10" s="9"/>
      <c r="D10" s="10"/>
      <c r="E10" s="10"/>
      <c r="F10" s="11"/>
      <c r="G10" s="11"/>
      <c r="H10" s="12"/>
      <c r="I10" s="8"/>
    </row>
    <row r="11" spans="1:9" ht="64.5" x14ac:dyDescent="0.25">
      <c r="A11" s="8"/>
      <c r="B11" s="1">
        <v>3</v>
      </c>
      <c r="C11" s="9"/>
      <c r="D11" s="4" t="s">
        <v>41</v>
      </c>
      <c r="E11" s="28"/>
      <c r="F11" s="58"/>
      <c r="G11" s="11"/>
      <c r="H11" s="5" t="str">
        <f>+IF(F11="SI","Anexe junto a este estudio de viabilidad la fotografía y dirección del lugar (Espacio físico)","-")</f>
        <v>-</v>
      </c>
      <c r="I11" s="8"/>
    </row>
    <row r="12" spans="1:9" ht="6" customHeight="1" x14ac:dyDescent="0.25">
      <c r="A12" s="8"/>
      <c r="B12" s="9"/>
      <c r="C12" s="9"/>
      <c r="D12" s="10"/>
      <c r="E12" s="10"/>
      <c r="F12" s="11"/>
      <c r="G12" s="11"/>
      <c r="H12" s="12"/>
      <c r="I12" s="8"/>
    </row>
    <row r="13" spans="1:9" ht="48.75" customHeight="1" x14ac:dyDescent="0.25">
      <c r="A13" s="8"/>
      <c r="B13" s="1">
        <v>4</v>
      </c>
      <c r="C13" s="9"/>
      <c r="D13" s="6" t="s">
        <v>0</v>
      </c>
      <c r="E13" s="29"/>
      <c r="F13" s="58"/>
      <c r="G13" s="11"/>
      <c r="H13" s="5" t="str">
        <f>+IF(F13="SI","Anexe junto a este estudio de viabilidad el inventario de atractivos turísticos de su ciudad y/o municipio","-")</f>
        <v>-</v>
      </c>
      <c r="I13" s="8"/>
    </row>
    <row r="14" spans="1:9" ht="6" customHeight="1" x14ac:dyDescent="0.25">
      <c r="A14" s="8"/>
      <c r="B14" s="9"/>
      <c r="C14" s="9"/>
      <c r="D14" s="10"/>
      <c r="E14" s="10"/>
      <c r="F14" s="11"/>
      <c r="G14" s="11"/>
      <c r="H14" s="12"/>
      <c r="I14" s="8"/>
    </row>
    <row r="15" spans="1:9" ht="34.5" customHeight="1" x14ac:dyDescent="0.25">
      <c r="A15" s="8"/>
      <c r="B15" s="1">
        <v>5</v>
      </c>
      <c r="C15" s="9"/>
      <c r="D15" s="6" t="s">
        <v>1</v>
      </c>
      <c r="E15" s="29"/>
      <c r="F15" s="58"/>
      <c r="G15" s="11"/>
      <c r="H15" s="5" t="str">
        <f>+IF(F15="SI","Anexe junto a este estudio de viabilidad el inventario de productos turísticos","-")</f>
        <v>-</v>
      </c>
      <c r="I15" s="8"/>
    </row>
    <row r="16" spans="1:9" ht="6" customHeight="1" x14ac:dyDescent="0.25">
      <c r="A16" s="8"/>
      <c r="B16" s="9"/>
      <c r="C16" s="9"/>
      <c r="D16" s="10"/>
      <c r="E16" s="10"/>
      <c r="F16" s="11"/>
      <c r="G16" s="11"/>
      <c r="H16" s="12"/>
      <c r="I16" s="8"/>
    </row>
    <row r="17" spans="1:10" ht="76.5" x14ac:dyDescent="0.25">
      <c r="A17" s="8"/>
      <c r="B17" s="1">
        <v>6</v>
      </c>
      <c r="C17" s="9"/>
      <c r="D17" s="7" t="s">
        <v>13</v>
      </c>
      <c r="E17" s="10"/>
      <c r="F17" s="58"/>
      <c r="G17" s="11"/>
      <c r="H17" s="3" t="s">
        <v>19</v>
      </c>
      <c r="I17" s="8"/>
      <c r="J17" s="30"/>
    </row>
    <row r="18" spans="1:10" ht="6" customHeight="1" x14ac:dyDescent="0.25">
      <c r="A18" s="8"/>
      <c r="B18" s="9"/>
      <c r="C18" s="9"/>
      <c r="D18" s="10"/>
      <c r="E18" s="10"/>
      <c r="F18" s="11"/>
      <c r="G18" s="11"/>
      <c r="H18" s="12"/>
      <c r="I18" s="8"/>
      <c r="J18" s="30"/>
    </row>
    <row r="19" spans="1:10" ht="76.5" x14ac:dyDescent="0.25">
      <c r="A19" s="8"/>
      <c r="B19" s="1">
        <v>7</v>
      </c>
      <c r="C19" s="9"/>
      <c r="D19" s="7" t="s">
        <v>3</v>
      </c>
      <c r="E19" s="10"/>
      <c r="F19" s="58"/>
      <c r="G19" s="11"/>
      <c r="H19" s="3" t="s">
        <v>19</v>
      </c>
      <c r="I19" s="8"/>
      <c r="J19" s="30"/>
    </row>
    <row r="20" spans="1:10" ht="6" customHeight="1" x14ac:dyDescent="0.25">
      <c r="A20" s="8"/>
      <c r="B20" s="9"/>
      <c r="C20" s="9"/>
      <c r="D20" s="10"/>
      <c r="E20" s="10"/>
      <c r="F20" s="11"/>
      <c r="G20" s="11"/>
      <c r="H20" s="12"/>
      <c r="I20" s="8"/>
      <c r="J20" s="30"/>
    </row>
    <row r="21" spans="1:10" ht="30" x14ac:dyDescent="0.25">
      <c r="A21" s="8"/>
      <c r="B21" s="1">
        <v>8</v>
      </c>
      <c r="C21" s="9"/>
      <c r="D21" s="7" t="s">
        <v>2</v>
      </c>
      <c r="E21" s="10"/>
      <c r="F21" s="58"/>
      <c r="G21" s="11"/>
      <c r="H21" s="3" t="s">
        <v>19</v>
      </c>
      <c r="I21" s="8"/>
      <c r="J21" s="30"/>
    </row>
    <row r="22" spans="1:10" ht="6" customHeight="1" x14ac:dyDescent="0.25">
      <c r="A22" s="8"/>
      <c r="B22" s="9"/>
      <c r="C22" s="9"/>
      <c r="D22" s="10"/>
      <c r="E22" s="10"/>
      <c r="F22" s="11"/>
      <c r="G22" s="11"/>
      <c r="H22" s="12"/>
      <c r="I22" s="8"/>
      <c r="J22" s="30"/>
    </row>
    <row r="23" spans="1:10" ht="61.5" x14ac:dyDescent="0.25">
      <c r="A23" s="8"/>
      <c r="B23" s="1">
        <v>9</v>
      </c>
      <c r="C23" s="9"/>
      <c r="D23" s="7" t="s">
        <v>4</v>
      </c>
      <c r="E23" s="10"/>
      <c r="F23" s="58"/>
      <c r="G23" s="11"/>
      <c r="H23" s="3" t="s">
        <v>19</v>
      </c>
      <c r="I23" s="8"/>
      <c r="J23" s="30"/>
    </row>
    <row r="24" spans="1:10" ht="6" customHeight="1" x14ac:dyDescent="0.25">
      <c r="A24" s="8"/>
      <c r="B24" s="9"/>
      <c r="C24" s="9"/>
      <c r="D24" s="10"/>
      <c r="E24" s="10"/>
      <c r="F24" s="11"/>
      <c r="G24" s="11"/>
      <c r="H24" s="12"/>
      <c r="I24" s="8"/>
      <c r="J24" s="30"/>
    </row>
    <row r="25" spans="1:10" ht="30" x14ac:dyDescent="0.25">
      <c r="A25" s="8"/>
      <c r="B25" s="1">
        <v>10</v>
      </c>
      <c r="C25" s="9"/>
      <c r="D25" s="7" t="s">
        <v>5</v>
      </c>
      <c r="E25" s="10"/>
      <c r="F25" s="58"/>
      <c r="G25" s="11"/>
      <c r="H25" s="3" t="s">
        <v>19</v>
      </c>
      <c r="I25" s="8"/>
      <c r="J25" s="30"/>
    </row>
    <row r="26" spans="1:10" ht="6" customHeight="1" x14ac:dyDescent="0.25">
      <c r="A26" s="8"/>
      <c r="B26" s="9"/>
      <c r="C26" s="9"/>
      <c r="D26" s="10"/>
      <c r="E26" s="10"/>
      <c r="F26" s="11"/>
      <c r="G26" s="11"/>
      <c r="H26" s="12"/>
      <c r="I26" s="8"/>
      <c r="J26" s="30"/>
    </row>
    <row r="27" spans="1:10" x14ac:dyDescent="0.25">
      <c r="A27" s="8"/>
      <c r="B27" s="1">
        <v>11</v>
      </c>
      <c r="C27" s="9"/>
      <c r="D27" s="4" t="s">
        <v>6</v>
      </c>
      <c r="E27" s="28"/>
      <c r="F27" s="58"/>
      <c r="G27" s="11"/>
      <c r="H27" s="5" t="s">
        <v>19</v>
      </c>
      <c r="I27" s="8"/>
      <c r="J27" s="30"/>
    </row>
    <row r="28" spans="1:10" ht="6" customHeight="1" x14ac:dyDescent="0.25">
      <c r="A28" s="8"/>
      <c r="B28" s="9"/>
      <c r="C28" s="9"/>
      <c r="D28" s="10"/>
      <c r="E28" s="10"/>
      <c r="F28" s="11"/>
      <c r="G28" s="11"/>
      <c r="H28" s="12"/>
      <c r="I28" s="8"/>
      <c r="J28" s="30"/>
    </row>
    <row r="29" spans="1:10" ht="30" x14ac:dyDescent="0.25">
      <c r="A29" s="8"/>
      <c r="B29" s="1">
        <v>12</v>
      </c>
      <c r="C29" s="9"/>
      <c r="D29" s="5" t="s">
        <v>42</v>
      </c>
      <c r="E29" s="12"/>
      <c r="F29" s="59"/>
      <c r="G29" s="31"/>
      <c r="H29" s="3" t="str">
        <f>+IF(F29&lt;=0,"El municipio/región no cuenta con aeropuerto de pasajeros","N/A")</f>
        <v>El municipio/región no cuenta con aeropuerto de pasajeros</v>
      </c>
      <c r="I29" s="8"/>
      <c r="J29" s="30"/>
    </row>
    <row r="30" spans="1:10" ht="6" customHeight="1" x14ac:dyDescent="0.25">
      <c r="A30" s="8"/>
      <c r="B30" s="9"/>
      <c r="C30" s="9"/>
      <c r="D30" s="10"/>
      <c r="E30" s="10"/>
      <c r="F30" s="11"/>
      <c r="G30" s="11"/>
      <c r="H30" s="12"/>
      <c r="I30" s="8"/>
      <c r="J30" s="30"/>
    </row>
    <row r="31" spans="1:10" ht="33" x14ac:dyDescent="0.25">
      <c r="A31" s="8"/>
      <c r="B31" s="1">
        <v>13</v>
      </c>
      <c r="C31" s="9"/>
      <c r="D31" s="4" t="s">
        <v>43</v>
      </c>
      <c r="E31" s="28"/>
      <c r="F31" s="59"/>
      <c r="G31" s="31"/>
      <c r="H31" s="5" t="s">
        <v>19</v>
      </c>
      <c r="I31" s="8"/>
      <c r="J31" s="30"/>
    </row>
    <row r="32" spans="1:10" ht="6" customHeight="1" x14ac:dyDescent="0.25">
      <c r="A32" s="8"/>
      <c r="B32" s="9"/>
      <c r="C32" s="9"/>
      <c r="D32" s="10"/>
      <c r="E32" s="10"/>
      <c r="F32" s="11"/>
      <c r="G32" s="11"/>
      <c r="H32" s="12"/>
      <c r="I32" s="8"/>
      <c r="J32" s="30"/>
    </row>
    <row r="33" spans="1:10" ht="49.5" x14ac:dyDescent="0.25">
      <c r="A33" s="8"/>
      <c r="B33" s="1">
        <v>14</v>
      </c>
      <c r="C33" s="9"/>
      <c r="D33" s="4" t="s">
        <v>44</v>
      </c>
      <c r="E33" s="28"/>
      <c r="F33" s="59"/>
      <c r="G33" s="31"/>
      <c r="H33" s="5" t="str">
        <f>+IF(F33&gt;0,"Anexe junto a este estudio de viabilidad el inventario de operadores y/o prestadores de servicios turísticos ","-")</f>
        <v>-</v>
      </c>
      <c r="I33" s="8"/>
      <c r="J33" s="30"/>
    </row>
    <row r="34" spans="1:10" ht="6" customHeight="1" x14ac:dyDescent="0.25">
      <c r="A34" s="8"/>
      <c r="B34" s="9"/>
      <c r="C34" s="9"/>
      <c r="D34" s="10"/>
      <c r="E34" s="10"/>
      <c r="F34" s="11"/>
      <c r="G34" s="11"/>
      <c r="H34" s="12"/>
      <c r="I34" s="8"/>
      <c r="J34" s="30"/>
    </row>
    <row r="35" spans="1:10" ht="76.5" customHeight="1" x14ac:dyDescent="0.25">
      <c r="A35" s="8"/>
      <c r="B35" s="1">
        <v>15</v>
      </c>
      <c r="C35" s="9"/>
      <c r="D35" s="6" t="s">
        <v>23</v>
      </c>
      <c r="E35" s="28"/>
      <c r="F35" s="58"/>
      <c r="G35" s="11"/>
      <c r="H35" s="5" t="str">
        <f>+IF(F35="SI","Anexe junto a este estudio de viabilidad una carta de compromiso firmada por el representante legal, en donde la entidad manifieste contar con los recursos económicos para adquirir los equipos tecnológicos que serán usados en el Pit","-")</f>
        <v>-</v>
      </c>
      <c r="I35" s="8"/>
    </row>
    <row r="36" spans="1:10" ht="6" customHeight="1" x14ac:dyDescent="0.25">
      <c r="A36" s="8"/>
      <c r="B36" s="9"/>
      <c r="C36" s="9"/>
      <c r="D36" s="10"/>
      <c r="E36" s="10"/>
      <c r="F36" s="11"/>
      <c r="G36" s="11"/>
      <c r="H36" s="12"/>
      <c r="I36" s="8"/>
    </row>
    <row r="37" spans="1:10" ht="184.5" x14ac:dyDescent="0.25">
      <c r="A37" s="8"/>
      <c r="B37" s="1">
        <v>16</v>
      </c>
      <c r="C37" s="9"/>
      <c r="D37" s="7" t="s">
        <v>8</v>
      </c>
      <c r="E37" s="10"/>
      <c r="F37" s="58"/>
      <c r="G37" s="11"/>
      <c r="H37" s="5" t="str">
        <f>+IF(F37="SI","Anexe junto a este estudio de viabilidad una carta de compromiso firmada por el representante legal, en donde la entidad manifieste contar con los económicos para la contratación del informador","-")</f>
        <v>-</v>
      </c>
      <c r="I37" s="8"/>
    </row>
    <row r="38" spans="1:10" ht="6" customHeight="1" x14ac:dyDescent="0.25">
      <c r="A38" s="8"/>
      <c r="B38" s="9"/>
      <c r="C38" s="9"/>
      <c r="D38" s="10"/>
      <c r="E38" s="10"/>
      <c r="F38" s="11"/>
      <c r="G38" s="11"/>
      <c r="H38" s="12"/>
      <c r="I38" s="8"/>
    </row>
    <row r="39" spans="1:10" ht="33" x14ac:dyDescent="0.25">
      <c r="A39" s="8"/>
      <c r="B39" s="1">
        <v>17</v>
      </c>
      <c r="C39" s="9"/>
      <c r="D39" s="4" t="s">
        <v>14</v>
      </c>
      <c r="E39" s="28"/>
      <c r="F39" s="58"/>
      <c r="G39" s="11"/>
      <c r="H39" s="5" t="str">
        <f>+IF(F39="SI","Anexe junto a este estudio de viabilidad el material físico promocional dispuesto a ofrecer en el PIT","-")</f>
        <v>-</v>
      </c>
      <c r="I39" s="8"/>
    </row>
    <row r="40" spans="1:10" x14ac:dyDescent="0.25">
      <c r="A40" s="8"/>
      <c r="B40" s="9"/>
      <c r="C40" s="9"/>
      <c r="D40" s="10"/>
      <c r="E40" s="10"/>
      <c r="F40" s="11"/>
      <c r="G40" s="11"/>
      <c r="H40" s="12"/>
      <c r="I40" s="8"/>
    </row>
    <row r="41" spans="1:10" x14ac:dyDescent="0.25">
      <c r="A41" s="8"/>
      <c r="B41" s="14" t="s">
        <v>17</v>
      </c>
      <c r="C41" s="9"/>
      <c r="D41" s="10"/>
      <c r="E41" s="10"/>
      <c r="F41" s="11"/>
      <c r="G41" s="11"/>
      <c r="H41" s="12"/>
      <c r="I41" s="8"/>
    </row>
    <row r="42" spans="1:10" ht="10.5" customHeight="1" x14ac:dyDescent="0.25">
      <c r="A42" s="8"/>
      <c r="B42" s="8"/>
      <c r="C42" s="9"/>
      <c r="D42" s="10"/>
      <c r="E42" s="10"/>
      <c r="F42" s="11"/>
      <c r="G42" s="11"/>
      <c r="H42" s="12"/>
      <c r="I42" s="8"/>
    </row>
    <row r="43" spans="1:10" ht="231.75" customHeight="1" x14ac:dyDescent="0.25">
      <c r="A43" s="8"/>
      <c r="B43" s="61" t="s">
        <v>45</v>
      </c>
      <c r="C43" s="62"/>
      <c r="D43" s="62"/>
      <c r="E43" s="62"/>
      <c r="F43" s="62"/>
      <c r="G43" s="62"/>
      <c r="H43" s="63"/>
      <c r="I43" s="8"/>
    </row>
    <row r="44" spans="1:10" x14ac:dyDescent="0.25">
      <c r="A44" s="8"/>
      <c r="B44" s="9"/>
      <c r="C44" s="9"/>
      <c r="D44" s="10"/>
      <c r="E44" s="10"/>
      <c r="F44" s="11"/>
      <c r="G44" s="11"/>
      <c r="H44" s="12"/>
      <c r="I44" s="8"/>
    </row>
  </sheetData>
  <sheetProtection sheet="1" objects="1" scenarios="1"/>
  <mergeCells count="1">
    <mergeCell ref="B43:H43"/>
  </mergeCells>
  <dataValidations disablePrompts="1" count="6">
    <dataValidation type="list" allowBlank="1" showInputMessage="1" showErrorMessage="1" sqref="F13:G13 F15:G15 F17:G17 F19:G19 F23:G23 F27:G27 F35:G35 F37:G37 F39:G39 G11">
      <formula1>"SI,NO"</formula1>
    </dataValidation>
    <dataValidation type="list" allowBlank="1" showInputMessage="1" showErrorMessage="1" sqref="F21:G21 F25:G25">
      <formula1>"Pavimentadas,Placa huella,Destapadas (en afirmado)"</formula1>
    </dataValidation>
    <dataValidation type="list" allowBlank="1" showInputMessage="1" showErrorMessage="1" sqref="F7:G7">
      <formula1>"Requerimos vincular un PIT ya instalado en nuestro municipio/región a la RNPIT,Requerimos instalar un PIT en nuestro municipio/región"</formula1>
    </dataValidation>
    <dataValidation type="list" allowBlank="1" showInputMessage="1" showErrorMessage="1" sqref="F9:G9">
      <formula1>"N/A,PIT Exterior,PIT Interior,PIT Local"</formula1>
    </dataValidation>
    <dataValidation type="whole" allowBlank="1" showInputMessage="1" showErrorMessage="1" errorTitle="Solo se aceptan números enteros" error="Solo se aceptan números enteros" sqref="F29:G29 F31:G31 F33:G33">
      <formula1>0</formula1>
      <formula2>1000000</formula2>
    </dataValidation>
    <dataValidation type="list" allowBlank="1" showInputMessage="1" showErrorMessage="1" sqref="F11">
      <formula1>"N/A,SI,NO"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0"/>
  <sheetViews>
    <sheetView showGridLines="0" zoomScale="85" zoomScaleNormal="85" workbookViewId="0">
      <pane ySplit="1" topLeftCell="A2" activePane="bottomLeft" state="frozen"/>
      <selection pane="bottomLeft"/>
    </sheetView>
  </sheetViews>
  <sheetFormatPr baseColWidth="10" defaultRowHeight="12.75" x14ac:dyDescent="0.25"/>
  <cols>
    <col min="1" max="1" width="3.85546875" style="55" bestFit="1" customWidth="1"/>
    <col min="2" max="2" width="70.28515625" style="56" customWidth="1"/>
    <col min="3" max="3" width="30.5703125" style="56" hidden="1" customWidth="1"/>
    <col min="4" max="4" width="9.85546875" style="57" bestFit="1" customWidth="1"/>
    <col min="5" max="6" width="14.7109375" style="55" customWidth="1"/>
    <col min="7" max="7" width="5.42578125" style="55" customWidth="1"/>
    <col min="8" max="8" width="20.7109375" style="55" bestFit="1" customWidth="1"/>
    <col min="9" max="9" width="45" style="55" bestFit="1" customWidth="1"/>
    <col min="10" max="16384" width="11.42578125" style="55"/>
  </cols>
  <sheetData>
    <row r="1" spans="1:11" ht="13.5" x14ac:dyDescent="0.25">
      <c r="A1" s="38" t="s">
        <v>24</v>
      </c>
      <c r="B1" s="39" t="s">
        <v>9</v>
      </c>
      <c r="C1" s="39" t="s">
        <v>48</v>
      </c>
      <c r="D1" s="39" t="s">
        <v>10</v>
      </c>
      <c r="E1" s="50" t="s">
        <v>34</v>
      </c>
      <c r="F1" s="51" t="s">
        <v>33</v>
      </c>
      <c r="G1" s="40"/>
      <c r="H1" s="40"/>
      <c r="I1" s="40"/>
      <c r="J1" s="40"/>
      <c r="K1" s="40"/>
    </row>
    <row r="2" spans="1:11" ht="75" customHeight="1" x14ac:dyDescent="0.25">
      <c r="A2" s="41">
        <v>1</v>
      </c>
      <c r="B2" s="42" t="s">
        <v>26</v>
      </c>
      <c r="C2" s="42" t="s">
        <v>49</v>
      </c>
      <c r="D2" s="43">
        <f>+'F-MPF-03 Estudio de Viabilidad'!F7</f>
        <v>0</v>
      </c>
      <c r="E2" s="44">
        <v>9</v>
      </c>
      <c r="F2" s="45">
        <f>+IF(D2="Requerimos vincular un PIT ya instalado en nuestro municipio/región a la RNPIT",9,IF(D2="Requerimos instalar un PIT en nuestro municipio/región",4.5,0))</f>
        <v>0</v>
      </c>
      <c r="G2" s="40"/>
      <c r="H2" s="40"/>
      <c r="I2" s="40"/>
      <c r="J2" s="40"/>
      <c r="K2" s="40"/>
    </row>
    <row r="3" spans="1:11" ht="28.5" x14ac:dyDescent="0.25">
      <c r="A3" s="41">
        <v>2</v>
      </c>
      <c r="B3" s="42" t="s">
        <v>27</v>
      </c>
      <c r="C3" s="42"/>
      <c r="D3" s="43">
        <f>+'F-MPF-03 Estudio de Viabilidad'!F9</f>
        <v>0</v>
      </c>
      <c r="E3" s="44">
        <v>6</v>
      </c>
      <c r="F3" s="45">
        <f>+IF(D3=0,0,6)</f>
        <v>0</v>
      </c>
      <c r="G3" s="40"/>
      <c r="H3" s="36" t="s">
        <v>39</v>
      </c>
      <c r="I3" s="37">
        <f>+F19</f>
        <v>0</v>
      </c>
      <c r="J3" s="40"/>
      <c r="K3" s="40"/>
    </row>
    <row r="4" spans="1:11" ht="25.5" x14ac:dyDescent="0.25">
      <c r="A4" s="41">
        <v>3</v>
      </c>
      <c r="B4" s="42" t="s">
        <v>11</v>
      </c>
      <c r="C4" s="42"/>
      <c r="D4" s="43">
        <f>+'F-MPF-03 Estudio de Viabilidad'!F11</f>
        <v>0</v>
      </c>
      <c r="E4" s="44">
        <v>5</v>
      </c>
      <c r="F4" s="45">
        <f>+IF(D4="SI",5,IF(D4="N/A",5,0))</f>
        <v>0</v>
      </c>
      <c r="G4" s="40"/>
      <c r="H4" s="36" t="s">
        <v>36</v>
      </c>
      <c r="I4" s="54"/>
      <c r="J4" s="40"/>
      <c r="K4" s="40"/>
    </row>
    <row r="5" spans="1:11" ht="14.25" x14ac:dyDescent="0.25">
      <c r="A5" s="41">
        <v>4</v>
      </c>
      <c r="B5" s="42" t="s">
        <v>0</v>
      </c>
      <c r="C5" s="42"/>
      <c r="D5" s="43">
        <f>+'F-MPF-03 Estudio de Viabilidad'!F13</f>
        <v>0</v>
      </c>
      <c r="E5" s="44">
        <v>5</v>
      </c>
      <c r="F5" s="45">
        <f>+IF(D5="SI",5,0)</f>
        <v>0</v>
      </c>
      <c r="G5" s="40"/>
      <c r="H5" s="36" t="s">
        <v>37</v>
      </c>
      <c r="I5" s="37">
        <f>+I3+I4</f>
        <v>0</v>
      </c>
      <c r="J5" s="40"/>
      <c r="K5" s="40"/>
    </row>
    <row r="6" spans="1:11" ht="17.25" x14ac:dyDescent="0.25">
      <c r="A6" s="41">
        <v>5</v>
      </c>
      <c r="B6" s="42" t="s">
        <v>1</v>
      </c>
      <c r="C6" s="42"/>
      <c r="D6" s="43">
        <f>+'F-MPF-03 Estudio de Viabilidad'!F15</f>
        <v>0</v>
      </c>
      <c r="E6" s="44">
        <v>5</v>
      </c>
      <c r="F6" s="45">
        <f>+IF(D6="SI",5,0)</f>
        <v>0</v>
      </c>
      <c r="G6" s="40"/>
      <c r="H6" s="36" t="s">
        <v>38</v>
      </c>
      <c r="I6" s="53" t="str">
        <f>+IF(I5&gt;80,"Aprueba el estudio d viabilidad",IF(I5=0,"-","Reprueba el estudio de viabilidad"))</f>
        <v>-</v>
      </c>
      <c r="J6" s="40"/>
      <c r="K6" s="40"/>
    </row>
    <row r="7" spans="1:11" x14ac:dyDescent="0.25">
      <c r="A7" s="41">
        <v>6</v>
      </c>
      <c r="B7" s="42" t="s">
        <v>28</v>
      </c>
      <c r="C7" s="42"/>
      <c r="D7" s="43">
        <f>+'F-MPF-03 Estudio de Viabilidad'!F17</f>
        <v>0</v>
      </c>
      <c r="E7" s="44">
        <v>5</v>
      </c>
      <c r="F7" s="45">
        <f>+IF(D7="SI",5,0)</f>
        <v>0</v>
      </c>
      <c r="G7" s="40"/>
      <c r="H7" s="40"/>
      <c r="I7" s="40"/>
      <c r="J7" s="40"/>
      <c r="K7" s="40"/>
    </row>
    <row r="8" spans="1:11" x14ac:dyDescent="0.25">
      <c r="A8" s="41">
        <v>7</v>
      </c>
      <c r="B8" s="42" t="s">
        <v>29</v>
      </c>
      <c r="C8" s="42"/>
      <c r="D8" s="43">
        <f>+'F-MPF-03 Estudio de Viabilidad'!F19</f>
        <v>0</v>
      </c>
      <c r="E8" s="44">
        <v>5</v>
      </c>
      <c r="F8" s="45">
        <f>+IF(D8="SI",5,0)</f>
        <v>0</v>
      </c>
      <c r="G8" s="40"/>
      <c r="H8" s="40"/>
      <c r="I8" s="40"/>
      <c r="J8" s="40"/>
      <c r="K8" s="40"/>
    </row>
    <row r="9" spans="1:11" ht="25.5" x14ac:dyDescent="0.25">
      <c r="A9" s="41">
        <v>8</v>
      </c>
      <c r="B9" s="42" t="s">
        <v>2</v>
      </c>
      <c r="C9" s="42"/>
      <c r="D9" s="43">
        <f>+'F-MPF-03 Estudio de Viabilidad'!F21</f>
        <v>0</v>
      </c>
      <c r="E9" s="44">
        <v>5</v>
      </c>
      <c r="F9" s="45">
        <f>+IF(D9="Pavimentadas",5,IF(D9="Placa huella",2.5,IF(D9=0,0,1)))</f>
        <v>0</v>
      </c>
      <c r="G9" s="40"/>
      <c r="H9" s="52" t="s">
        <v>40</v>
      </c>
      <c r="I9" s="40"/>
      <c r="J9" s="40"/>
      <c r="K9" s="40"/>
    </row>
    <row r="10" spans="1:11" x14ac:dyDescent="0.25">
      <c r="A10" s="41">
        <v>9</v>
      </c>
      <c r="B10" s="42" t="s">
        <v>30</v>
      </c>
      <c r="C10" s="42"/>
      <c r="D10" s="43">
        <f>+'F-MPF-03 Estudio de Viabilidad'!F23</f>
        <v>0</v>
      </c>
      <c r="E10" s="44">
        <v>5</v>
      </c>
      <c r="F10" s="45">
        <f>+IF(D10="SI",5,0)</f>
        <v>0</v>
      </c>
      <c r="G10" s="40"/>
      <c r="H10" s="40"/>
      <c r="I10" s="40"/>
      <c r="J10" s="40"/>
      <c r="K10" s="40"/>
    </row>
    <row r="11" spans="1:11" ht="25.5" x14ac:dyDescent="0.25">
      <c r="A11" s="41">
        <v>10</v>
      </c>
      <c r="B11" s="42" t="s">
        <v>5</v>
      </c>
      <c r="C11" s="42"/>
      <c r="D11" s="43">
        <f>+'F-MPF-03 Estudio de Viabilidad'!F25</f>
        <v>0</v>
      </c>
      <c r="E11" s="44">
        <v>5</v>
      </c>
      <c r="F11" s="45">
        <f>+IF(D11="Pavimentadas",5,IF(D11="Placa huella",2.5,IF(D11=0,0,1)))</f>
        <v>0</v>
      </c>
      <c r="G11" s="40"/>
      <c r="H11" s="40"/>
      <c r="I11" s="40"/>
      <c r="J11" s="40"/>
      <c r="K11" s="40"/>
    </row>
    <row r="12" spans="1:11" x14ac:dyDescent="0.25">
      <c r="A12" s="41">
        <v>11</v>
      </c>
      <c r="B12" s="42" t="s">
        <v>6</v>
      </c>
      <c r="C12" s="42"/>
      <c r="D12" s="43">
        <f>+'F-MPF-03 Estudio de Viabilidad'!F27</f>
        <v>0</v>
      </c>
      <c r="E12" s="44">
        <v>5</v>
      </c>
      <c r="F12" s="45">
        <f>+IF(D12="SI",5,0)</f>
        <v>0</v>
      </c>
      <c r="G12" s="40"/>
      <c r="H12" s="40"/>
      <c r="I12" s="40"/>
      <c r="J12" s="40"/>
      <c r="K12" s="40"/>
    </row>
    <row r="13" spans="1:11" ht="25.5" x14ac:dyDescent="0.25">
      <c r="A13" s="41">
        <v>12</v>
      </c>
      <c r="B13" s="42" t="s">
        <v>21</v>
      </c>
      <c r="C13" s="42"/>
      <c r="D13" s="43">
        <f>+'F-MPF-03 Estudio de Viabilidad'!F29</f>
        <v>0</v>
      </c>
      <c r="E13" s="44">
        <v>5</v>
      </c>
      <c r="F13" s="45">
        <f>+IF(D13&gt;=25000,5,IF(D13&gt;11000,2.5,0))</f>
        <v>0</v>
      </c>
      <c r="G13" s="40"/>
      <c r="H13" s="40"/>
      <c r="I13" s="40"/>
      <c r="J13" s="40"/>
      <c r="K13" s="40"/>
    </row>
    <row r="14" spans="1:11" x14ac:dyDescent="0.25">
      <c r="A14" s="41">
        <v>13</v>
      </c>
      <c r="B14" s="42" t="s">
        <v>7</v>
      </c>
      <c r="C14" s="42"/>
      <c r="D14" s="43">
        <f>+'F-MPF-03 Estudio de Viabilidad'!F31</f>
        <v>0</v>
      </c>
      <c r="E14" s="44">
        <v>5</v>
      </c>
      <c r="F14" s="45">
        <f>+IF(D14&gt;=25000,5,IF(D14&gt;11000,2.5,0))</f>
        <v>0</v>
      </c>
      <c r="G14" s="40"/>
      <c r="H14" s="40"/>
      <c r="I14" s="40"/>
      <c r="J14" s="40"/>
      <c r="K14" s="40"/>
    </row>
    <row r="15" spans="1:11" ht="25.5" x14ac:dyDescent="0.25">
      <c r="A15" s="41">
        <v>14</v>
      </c>
      <c r="B15" s="42" t="s">
        <v>22</v>
      </c>
      <c r="C15" s="42"/>
      <c r="D15" s="43">
        <f>+'F-MPF-03 Estudio de Viabilidad'!F33</f>
        <v>0</v>
      </c>
      <c r="E15" s="44">
        <v>5</v>
      </c>
      <c r="F15" s="45">
        <f>+IF(D15&gt;=100,5,IF(D15&gt;50,2.5,0))</f>
        <v>0</v>
      </c>
      <c r="G15" s="40"/>
      <c r="H15" s="40"/>
      <c r="I15" s="40"/>
      <c r="J15" s="40"/>
      <c r="K15" s="40"/>
    </row>
    <row r="16" spans="1:11" ht="25.5" x14ac:dyDescent="0.25">
      <c r="A16" s="41">
        <v>15</v>
      </c>
      <c r="B16" s="42" t="s">
        <v>32</v>
      </c>
      <c r="C16" s="42"/>
      <c r="D16" s="43">
        <f>+'F-MPF-03 Estudio de Viabilidad'!F35</f>
        <v>0</v>
      </c>
      <c r="E16" s="44">
        <v>5</v>
      </c>
      <c r="F16" s="45">
        <f>+IF(D16="SI",5,0)</f>
        <v>0</v>
      </c>
      <c r="G16" s="40"/>
      <c r="H16" s="40"/>
      <c r="I16" s="40"/>
      <c r="J16" s="40"/>
      <c r="K16" s="40"/>
    </row>
    <row r="17" spans="1:11" ht="38.25" x14ac:dyDescent="0.25">
      <c r="A17" s="41">
        <v>16</v>
      </c>
      <c r="B17" s="42" t="s">
        <v>31</v>
      </c>
      <c r="C17" s="42"/>
      <c r="D17" s="43">
        <f>+'F-MPF-03 Estudio de Viabilidad'!F37</f>
        <v>0</v>
      </c>
      <c r="E17" s="44">
        <v>5</v>
      </c>
      <c r="F17" s="45">
        <f>+IF(D17="SI",5,0)</f>
        <v>0</v>
      </c>
      <c r="G17" s="40"/>
      <c r="H17" s="40"/>
      <c r="I17" s="40"/>
      <c r="J17" s="40"/>
      <c r="K17" s="40"/>
    </row>
    <row r="18" spans="1:11" ht="25.5" x14ac:dyDescent="0.25">
      <c r="A18" s="41">
        <v>17</v>
      </c>
      <c r="B18" s="42" t="s">
        <v>14</v>
      </c>
      <c r="C18" s="42"/>
      <c r="D18" s="43">
        <f>+'F-MPF-03 Estudio de Viabilidad'!F39</f>
        <v>0</v>
      </c>
      <c r="E18" s="44">
        <v>5</v>
      </c>
      <c r="F18" s="45">
        <f>+IF(D18="SI",5,0)</f>
        <v>0</v>
      </c>
      <c r="G18" s="40"/>
      <c r="H18" s="40"/>
      <c r="I18" s="40"/>
      <c r="J18" s="40"/>
      <c r="K18" s="40"/>
    </row>
    <row r="19" spans="1:11" ht="13.5" x14ac:dyDescent="0.25">
      <c r="A19" s="64" t="s">
        <v>35</v>
      </c>
      <c r="B19" s="64"/>
      <c r="C19" s="64"/>
      <c r="D19" s="64"/>
      <c r="E19" s="46">
        <f>SUM(E2:E18)</f>
        <v>90</v>
      </c>
      <c r="F19" s="47">
        <f>SUM(F2:F18)</f>
        <v>0</v>
      </c>
      <c r="G19" s="40"/>
      <c r="H19" s="40"/>
      <c r="I19" s="40"/>
      <c r="J19" s="40"/>
      <c r="K19" s="40"/>
    </row>
    <row r="20" spans="1:11" x14ac:dyDescent="0.25">
      <c r="A20" s="40"/>
      <c r="B20" s="48"/>
      <c r="C20" s="48"/>
      <c r="D20" s="49"/>
      <c r="E20" s="40"/>
      <c r="F20" s="40"/>
      <c r="G20" s="40"/>
      <c r="H20" s="40"/>
      <c r="I20" s="40"/>
      <c r="J20" s="40"/>
      <c r="K20" s="40"/>
    </row>
  </sheetData>
  <sheetProtection sheet="1" objects="1" scenarios="1"/>
  <mergeCells count="1">
    <mergeCell ref="A19:D19"/>
  </mergeCells>
  <conditionalFormatting sqref="F2:F18">
    <cfRule type="dataBar" priority="3">
      <dataBar>
        <cfvo type="min"/>
        <cfvo type="max"/>
        <color rgb="FF638EC6"/>
      </dataBar>
      <extLst>
        <ext xmlns:x14="http://schemas.microsoft.com/office/spreadsheetml/2009/9/main" uri="{B025F937-C7B1-47D3-B67F-A62EFF666E3E}">
          <x14:id>{48557323-46D1-4688-B89A-AE89EFCC1977}</x14:id>
        </ext>
      </extLst>
    </cfRule>
  </conditionalFormatting>
  <conditionalFormatting sqref="I6">
    <cfRule type="containsText" dxfId="1" priority="1" operator="containsText" text="Reprueba el estudio de viabilidad">
      <formula>NOT(ISERROR(SEARCH("Reprueba el estudio de viabilidad",I6)))</formula>
    </cfRule>
    <cfRule type="containsText" dxfId="0" priority="2" operator="containsText" text="Aprueba el estudio d viabilidad">
      <formula>NOT(ISERROR(SEARCH("Aprueba el estudio d viabilidad",I6)))</formula>
    </cfRule>
  </conditionalFormatting>
  <dataValidations count="1">
    <dataValidation type="whole" allowBlank="1" showInputMessage="1" showErrorMessage="1" sqref="I4">
      <formula1>0</formula1>
      <formula2>10</formula2>
    </dataValidation>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dataBar" id="{48557323-46D1-4688-B89A-AE89EFCC1977}">
            <x14:dataBar minLength="0" maxLength="100" border="1" negativeBarBorderColorSameAsPositive="0">
              <x14:cfvo type="autoMin"/>
              <x14:cfvo type="autoMax"/>
              <x14:borderColor rgb="FF638EC6"/>
              <x14:negativeFillColor rgb="FFFF0000"/>
              <x14:negativeBorderColor rgb="FFFF0000"/>
              <x14:axisColor rgb="FF000000"/>
            </x14:dataBar>
          </x14:cfRule>
          <xm:sqref>F2:F18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F-MPF-03 Estudio de Viabilidad</vt:lpstr>
      <vt:lpstr>Resultados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2021-06-29T12:05:08Z</dcterms:modified>
</cp:coreProperties>
</file>